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externalReferences>
    <externalReference r:id="rId4"/>
    <externalReference r:id="rId5"/>
    <externalReference r:id="rId6"/>
  </externalReferences>
  <definedNames>
    <definedName name="TABLE" localSheetId="0">'стр.1_2'!$A$4:$B$25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<sst xmlns="http://schemas.openxmlformats.org/spreadsheetml/2006/main" count="24" uniqueCount="24">
  <si>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</si>
  <si>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</si>
  <si>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</si>
  <si>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</si>
  <si>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</si>
  <si>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</si>
  <si>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</si>
  <si>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</si>
  <si>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</si>
  <si>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</si>
  <si>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</si>
  <si>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</si>
  <si>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</si>
  <si>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</si>
  <si>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</si>
  <si>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</si>
  <si>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</si>
  <si>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</si>
  <si>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</si>
  <si>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</si>
  <si>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</si>
  <si>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</si>
  <si>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>Форма 3.5. Информация об основных показателях
финансово-хозяйственной деятельности регулируемой организации                                                   за 1 квартал 2016 г.</t>
  </si>
  <si>
    <t>5) Валовая прибыль (убытки) от продажи товаров и услуг по регулируемому виду деятельности (тыс. рублей)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</si>
</sst>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.000"/>
    <numFmt numFmtId="168" formatCode="_-* #,##0.0_р_._-;\-* #,##0.0_р_._-;_-* &quot;-&quot;??_р_._-;_-@_-"/>
    <numFmt numFmtId="169" formatCode="#,##0.0_ ;\-#,##0.0\ "/>
    <numFmt numFmtId="170" formatCode="_-* #,##0.0_р_._-;\-* #,##0.0_р_._-;_-* &quot;-&quot;?_р_._-;_-@_-"/>
  </numFmts>
  <fonts count="38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9" fontId="2" fillId="0" borderId="10" xfId="58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TVK_N_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4;&#1090;&#1095;&#1077;&#1090;&#1099;%20&#1087;&#1086;%20&#1090;&#1088;&#1091;&#1076;&#1091;%20&#1058;&#1042;&#1050;\&#1058;&#1042;&#1050;%20&#1086;&#1090;&#1095;&#1077;&#1090;%20&#1087;&#1086;%20&#1090;&#1088;&#1091;&#1076;&#1091;%202016\&#1057;&#1088;.&#1089;&#1087;&#1080;&#1089;.&#1095;&#1080;&#1089;&#1083;&#1077;&#1085;&#1085;&#1086;&#1089;&#1090;&#1100;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44;&#1086;&#1093;&#1086;&#1076;&#1099;,%20&#1088;&#1072;&#1089;&#1093;&#1086;&#1076;&#1099;%202015-2016\&#1041;&#1102;&#1076;&#1078;&#1077;&#1090;%20&#1076;&#1086;&#1093;&#1086;&#1076;&#1086;&#1074;%20&#1080;%20&#1088;&#1072;&#1089;&#1093;&#1086;&#1076;&#1086;&#1074;%20&#1079;&#1072;%202016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видам"/>
      <sheetName val="Свод по видам 1 кв."/>
      <sheetName val="Свод по видам 6 мес."/>
      <sheetName val="Свод по видам 9 мес."/>
      <sheetName val="Свод общий по месяцам"/>
      <sheetName val="Анализ д-дов"/>
      <sheetName val="Цок-1"/>
      <sheetName val="Цок-2"/>
      <sheetName val="Кот.№3"/>
      <sheetName val="Кот №7"/>
      <sheetName val="Металл"/>
      <sheetName val="Кот.МО"/>
      <sheetName val="Кот.МК"/>
      <sheetName val="Кот.СМП"/>
      <sheetName val="БМК"/>
      <sheetName val="ЦТП №1,4,6 "/>
      <sheetName val="Теплосети"/>
      <sheetName val="Покупная теп. энергия "/>
      <sheetName val="Покупное"/>
      <sheetName val="Котельные"/>
      <sheetName val="Свод тепло"/>
      <sheetName val="Баня"/>
      <sheetName val="Помывки"/>
      <sheetName val="Вода"/>
      <sheetName val="Коллектор"/>
      <sheetName val="Цеховые"/>
      <sheetName val="Общехоз"/>
      <sheetName val="РСЦ"/>
      <sheetName val="Гараж"/>
      <sheetName val="Кап.ремонт"/>
      <sheetName val="Тек.ремонт"/>
      <sheetName val="пиломат"/>
      <sheetName val="ЛенРЭМ ремонт"/>
      <sheetName val="ЛенРЭМ итого"/>
      <sheetName val="подвозная вода"/>
      <sheetName val="Лист3"/>
      <sheetName val="Лист4"/>
    </sheetNames>
    <sheetDataSet>
      <sheetData sheetId="24">
        <row r="8">
          <cell r="F8">
            <v>2463165.74</v>
          </cell>
        </row>
        <row r="9">
          <cell r="F9">
            <v>746188.6799999999</v>
          </cell>
        </row>
        <row r="10">
          <cell r="F10">
            <v>271580.69999999995</v>
          </cell>
        </row>
        <row r="11">
          <cell r="F11">
            <v>36270.96</v>
          </cell>
        </row>
        <row r="13">
          <cell r="F13">
            <v>0</v>
          </cell>
        </row>
        <row r="14">
          <cell r="F14">
            <v>253208.46</v>
          </cell>
        </row>
        <row r="18">
          <cell r="F18">
            <v>55055</v>
          </cell>
        </row>
        <row r="20">
          <cell r="F20">
            <v>324966.14</v>
          </cell>
        </row>
        <row r="21">
          <cell r="F21">
            <v>54817.1</v>
          </cell>
        </row>
        <row r="31">
          <cell r="F31">
            <v>1357656.27</v>
          </cell>
        </row>
        <row r="32">
          <cell r="F32">
            <v>539188.2999999999</v>
          </cell>
        </row>
        <row r="34">
          <cell r="F34">
            <v>132409.3</v>
          </cell>
        </row>
        <row r="35">
          <cell r="F35">
            <v>787164.45</v>
          </cell>
        </row>
        <row r="40">
          <cell r="F40">
            <v>647361.6599999999</v>
          </cell>
        </row>
        <row r="51">
          <cell r="F51">
            <v>4974754.18</v>
          </cell>
        </row>
      </sheetData>
      <sheetData sheetId="26">
        <row r="8">
          <cell r="F8">
            <v>6702556.93</v>
          </cell>
        </row>
        <row r="9">
          <cell r="F9">
            <v>2025402.3299999998</v>
          </cell>
        </row>
        <row r="45">
          <cell r="F45">
            <v>11760136.68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 нач. года"/>
      <sheetName val="Январь"/>
      <sheetName val="Февраль"/>
      <sheetName val="Март"/>
      <sheetName val="1 кв"/>
      <sheetName val="Апрель"/>
      <sheetName val="Май"/>
      <sheetName val="Июнь"/>
      <sheetName val="2 кв"/>
      <sheetName val="Июль"/>
      <sheetName val="Август"/>
      <sheetName val="Сентябрь"/>
      <sheetName val="3 кв "/>
      <sheetName val="Октябрь"/>
      <sheetName val="Ноябрь"/>
      <sheetName val="Декабрь"/>
      <sheetName val="4кв"/>
    </sheetNames>
    <sheetDataSet>
      <sheetData sheetId="4">
        <row r="23">
          <cell r="D23">
            <v>34.96666666666667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6 г."/>
    </sheetNames>
    <sheetDataSet>
      <sheetData sheetId="0">
        <row r="103">
          <cell r="E103">
            <v>711</v>
          </cell>
          <cell r="J103">
            <v>22886.4</v>
          </cell>
          <cell r="O103">
            <v>11287.68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5"/>
  <sheetViews>
    <sheetView tabSelected="1" view="pageBreakPreview" zoomScaleSheetLayoutView="100" zoomScalePageLayoutView="0" workbookViewId="0" topLeftCell="A1">
      <selection activeCell="A2" sqref="A2:B2"/>
    </sheetView>
  </sheetViews>
  <sheetFormatPr defaultColWidth="9.00390625" defaultRowHeight="12.75"/>
  <cols>
    <col min="1" max="1" width="53.00390625" style="2" customWidth="1"/>
    <col min="2" max="2" width="35.75390625" style="2" customWidth="1"/>
    <col min="3" max="16384" width="9.125" style="2" customWidth="1"/>
  </cols>
  <sheetData>
    <row r="1" ht="3" customHeight="1"/>
    <row r="2" spans="1:2" s="1" customFormat="1" ht="48.75" customHeight="1">
      <c r="A2" s="13" t="s">
        <v>22</v>
      </c>
      <c r="B2" s="14"/>
    </row>
    <row r="3" spans="1:2" ht="7.5" customHeight="1">
      <c r="A3" s="3"/>
      <c r="B3" s="3"/>
    </row>
    <row r="4" spans="1:2" ht="31.5">
      <c r="A4" s="4" t="s">
        <v>1</v>
      </c>
      <c r="B4" s="12">
        <f>'[1]Коллектор'!$F$51/1000</f>
        <v>4974.75418</v>
      </c>
    </row>
    <row r="5" spans="1:2" ht="47.25">
      <c r="A5" s="4" t="s">
        <v>19</v>
      </c>
      <c r="B5" s="9">
        <f>SUM(B6:B17)</f>
        <v>7614.21566</v>
      </c>
    </row>
    <row r="6" spans="1:2" ht="47.25">
      <c r="A6" s="4" t="s">
        <v>2</v>
      </c>
      <c r="B6" s="9">
        <v>0</v>
      </c>
    </row>
    <row r="7" spans="1:2" ht="78.75">
      <c r="A7" s="4" t="s">
        <v>3</v>
      </c>
      <c r="B7" s="10">
        <f>'[1]Коллектор'!$F$14/1000</f>
        <v>253.20846</v>
      </c>
    </row>
    <row r="8" spans="1:2" ht="31.5">
      <c r="A8" s="4" t="s">
        <v>4</v>
      </c>
      <c r="B8" s="11">
        <f>'[1]Коллектор'!$F$11/1000</f>
        <v>36.27096</v>
      </c>
    </row>
    <row r="9" spans="1:2" ht="47.25">
      <c r="A9" s="4" t="s">
        <v>5</v>
      </c>
      <c r="B9" s="9">
        <f>('[1]Коллектор'!$F$8+'[1]Коллектор'!$F$9)/1000</f>
        <v>3209.35442</v>
      </c>
    </row>
    <row r="10" spans="1:2" ht="47.25">
      <c r="A10" s="4" t="s">
        <v>6</v>
      </c>
      <c r="B10" s="9">
        <f>('[1]Общехоз'!$F$8+'[1]Общехоз'!$F$9)/1000*('[1]Коллектор'!$F$31/1000)/('[1]Общехоз'!$F$45/1000)*100%</f>
        <v>1007.604667877343</v>
      </c>
    </row>
    <row r="11" spans="1:2" ht="31.5">
      <c r="A11" s="4" t="s">
        <v>7</v>
      </c>
      <c r="B11" s="9">
        <f>'[1]Коллектор'!$F$10/1000</f>
        <v>271.5807</v>
      </c>
    </row>
    <row r="12" spans="1:2" ht="33.75" customHeight="1">
      <c r="A12" s="4" t="s">
        <v>8</v>
      </c>
      <c r="B12" s="6">
        <v>0</v>
      </c>
    </row>
    <row r="13" spans="1:2" ht="47.25">
      <c r="A13" s="4" t="s">
        <v>9</v>
      </c>
      <c r="B13" s="9">
        <f>'[1]Коллектор'!$F$32/1000</f>
        <v>539.1882999999999</v>
      </c>
    </row>
    <row r="14" spans="1:2" ht="47.25">
      <c r="A14" s="4" t="s">
        <v>10</v>
      </c>
      <c r="B14" s="9">
        <f>'[1]Коллектор'!$F$31/1000-B10</f>
        <v>350.05160212265696</v>
      </c>
    </row>
    <row r="15" spans="1:2" ht="110.25">
      <c r="A15" s="4" t="s">
        <v>20</v>
      </c>
      <c r="B15" s="9">
        <f>'[1]Коллектор'!$F$18/1000</f>
        <v>55.055</v>
      </c>
    </row>
    <row r="16" spans="1:2" ht="124.5" customHeight="1">
      <c r="A16" s="4" t="s">
        <v>11</v>
      </c>
      <c r="B16" s="9">
        <f>('[1]Коллектор'!$F$20-'[1]Коллектор'!$F$21)/1000</f>
        <v>270.14904</v>
      </c>
    </row>
    <row r="17" spans="1:2" ht="126" customHeight="1">
      <c r="A17" s="4" t="s">
        <v>12</v>
      </c>
      <c r="B17" s="10">
        <f>('[1]Коллектор'!$F$40+'[1]Коллектор'!$F$34+'[1]Коллектор'!$F$35)/1000+('[1]Коллектор'!$F$13+'[1]Коллектор'!$F$21)/1000</f>
        <v>1621.7525099999998</v>
      </c>
    </row>
    <row r="18" spans="1:2" ht="79.5" customHeight="1">
      <c r="A18" s="4" t="s">
        <v>21</v>
      </c>
      <c r="B18" s="9"/>
    </row>
    <row r="19" spans="1:2" ht="62.25" customHeight="1">
      <c r="A19" s="4" t="s">
        <v>13</v>
      </c>
      <c r="B19" s="6">
        <v>0</v>
      </c>
    </row>
    <row r="20" spans="1:2" ht="47.25" customHeight="1">
      <c r="A20" s="4" t="s">
        <v>23</v>
      </c>
      <c r="B20" s="6">
        <f>('[3]Бюджет 2016 г.'!$E$103+'[3]Бюджет 2016 г.'!$J$103+'[3]Бюджет 2016 г.'!$O$103)/1000</f>
        <v>34.88508</v>
      </c>
    </row>
    <row r="21" spans="1:2" ht="79.5" customHeight="1">
      <c r="A21" s="4" t="s">
        <v>14</v>
      </c>
      <c r="B21" s="5" t="s">
        <v>0</v>
      </c>
    </row>
    <row r="22" spans="1:2" ht="31.5" customHeight="1">
      <c r="A22" s="4" t="s">
        <v>15</v>
      </c>
      <c r="B22" s="7">
        <f>(126126.98+117504.71+125706.58)/1000</f>
        <v>369.33827</v>
      </c>
    </row>
    <row r="23" spans="1:2" ht="48" customHeight="1">
      <c r="A23" s="4" t="s">
        <v>16</v>
      </c>
      <c r="B23" s="6">
        <v>0</v>
      </c>
    </row>
    <row r="24" spans="1:2" ht="31.5">
      <c r="A24" s="4" t="s">
        <v>17</v>
      </c>
      <c r="B24" s="7">
        <f>2100*91/1000</f>
        <v>191.1</v>
      </c>
    </row>
    <row r="25" spans="1:2" ht="31.5">
      <c r="A25" s="4" t="s">
        <v>18</v>
      </c>
      <c r="B25" s="8">
        <f>'[2]1 кв'!$D$23</f>
        <v>34.96666666666667</v>
      </c>
    </row>
  </sheetData>
  <sheetProtection/>
  <mergeCells count="1">
    <mergeCell ref="A2:B2"/>
  </mergeCells>
  <printOptions/>
  <pageMargins left="0.74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2015-05-14T04:47:36Z</cp:lastPrinted>
  <dcterms:created xsi:type="dcterms:W3CDTF">2012-05-12T07:32:36Z</dcterms:created>
  <dcterms:modified xsi:type="dcterms:W3CDTF">2016-08-23T01:07:33Z</dcterms:modified>
  <cp:category/>
  <cp:version/>
  <cp:contentType/>
  <cp:contentStatus/>
</cp:coreProperties>
</file>