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externalReferences>
    <externalReference r:id="rId4"/>
    <externalReference r:id="rId5"/>
    <externalReference r:id="rId6"/>
  </externalReferences>
  <definedNames>
    <definedName name="TABLE" localSheetId="0">'стр.1_2'!$A$4:$B$25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<sst xmlns="http://schemas.openxmlformats.org/spreadsheetml/2006/main" count="24" uniqueCount="24">
  <si>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</si>
  <si>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</si>
  <si>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</si>
  <si>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</si>
  <si>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</si>
  <si>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</si>
  <si>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</si>
  <si>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</si>
  <si>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</si>
  <si>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</si>
  <si>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</si>
  <si>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</si>
  <si>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</si>
  <si>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</si>
  <si>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</si>
  <si>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</si>
  <si>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</si>
  <si>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</si>
  <si>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</si>
  <si>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</si>
  <si>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</si>
  <si>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</si>
  <si>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5) Валовая прибыль (убытки) от продажи товаров и услуг по регулируемому виду деятельности (тыс. рублей)</t>
  </si>
  <si>
    <t>Форма 3.5. Информация об основных показателях
финансово-хозяйственной деятельности регулируемой организации                                                   за 3 квартал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</si>
</sst>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_-* #,##0.0_р_._-;\-* #,##0.0_р_._-;_-* &quot;-&quot;??_р_._-;_-@_-"/>
    <numFmt numFmtId="169" formatCode="#,##0.0_ ;\-#,##0.0\ "/>
    <numFmt numFmtId="170" formatCode="_-* #,##0.0_р_._-;\-* #,##0.0_р_._-;_-* &quot;-&quot;?_р_._-;_-@_-"/>
    <numFmt numFmtId="171" formatCode="#,##0.0000"/>
    <numFmt numFmtId="172" formatCode="#,##0.00000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169" fontId="2" fillId="0" borderId="10" xfId="58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TVK_N_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4;&#1090;&#1095;&#1077;&#1090;&#1099;%20&#1087;&#1086;%20&#1090;&#1088;&#1091;&#1076;&#1091;%20&#1058;&#1042;&#1050;\&#1058;&#1042;&#1050;%20&#1086;&#1090;&#1095;&#1077;&#1090;%20&#1087;&#1086;%20&#1090;&#1088;&#1091;&#1076;&#1091;%202016\&#1057;&#1088;.&#1089;&#1087;&#1080;&#1089;.&#1095;&#1080;&#1089;&#1083;&#1077;&#1085;&#1085;&#1086;&#1089;&#1090;&#1100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4;&#1086;&#1093;&#1086;&#1076;&#1099;,%20&#1088;&#1072;&#1089;&#1093;&#1086;&#1076;&#1099;%202015-2016\&#1041;&#1102;&#1076;&#1078;&#1077;&#1090;%20&#1076;&#1086;&#1093;&#1086;&#1076;&#1086;&#1074;%20&#1080;%20&#1088;&#1072;&#1089;&#1093;&#1086;&#1076;&#1086;&#1074;%20&#1079;&#1072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видам"/>
      <sheetName val="Свод по видам 1 кв."/>
      <sheetName val="Свод по видам 6 мес."/>
      <sheetName val="Свод по видам 9 мес."/>
      <sheetName val="Свод общий по месяцам"/>
      <sheetName val="Анализ д-дов"/>
      <sheetName val="Цок-1"/>
      <sheetName val="Цок-2"/>
      <sheetName val="Кот.№3"/>
      <sheetName val="Кот №7"/>
      <sheetName val="Металл"/>
      <sheetName val="Кот.МО"/>
      <sheetName val="Кот.МК"/>
      <sheetName val="Кот.СМП"/>
      <sheetName val="БМК"/>
      <sheetName val="ЦТП №1,4,6 "/>
      <sheetName val="Теплосети"/>
      <sheetName val="Покупная теп. энергия "/>
      <sheetName val="Покупное"/>
      <sheetName val="Котельные"/>
      <sheetName val="Свод тепло"/>
      <sheetName val="Баня"/>
      <sheetName val="Помывки"/>
      <sheetName val="Вода"/>
      <sheetName val="Коллектор"/>
      <sheetName val="Цеховые"/>
      <sheetName val="Общехоз"/>
      <sheetName val="РСЦ"/>
      <sheetName val="Гараж"/>
      <sheetName val="Кап.ремонт"/>
      <sheetName val="Тек.ремонт"/>
      <sheetName val="пиломат"/>
      <sheetName val="ЛенРЭМ ремонт"/>
      <sheetName val="ЛенРЭМ итого"/>
      <sheetName val="подвозная вода"/>
      <sheetName val="Лист3"/>
      <sheetName val="Лист4"/>
    </sheetNames>
    <sheetDataSet>
      <sheetData sheetId="24">
        <row r="8">
          <cell r="O8">
            <v>2747669.02</v>
          </cell>
        </row>
        <row r="9">
          <cell r="O9">
            <v>831010.99</v>
          </cell>
        </row>
        <row r="10">
          <cell r="O10">
            <v>269914.28</v>
          </cell>
        </row>
        <row r="11">
          <cell r="O11">
            <v>141618.22</v>
          </cell>
        </row>
        <row r="13">
          <cell r="O13">
            <v>0</v>
          </cell>
        </row>
        <row r="14">
          <cell r="O14">
            <v>258542.97999999998</v>
          </cell>
        </row>
        <row r="17">
          <cell r="O17">
            <v>49400</v>
          </cell>
        </row>
        <row r="18">
          <cell r="O18">
            <v>143503.9</v>
          </cell>
        </row>
        <row r="20">
          <cell r="O20">
            <v>402350.46</v>
          </cell>
        </row>
        <row r="21">
          <cell r="O21">
            <v>175411.66999999998</v>
          </cell>
        </row>
        <row r="31">
          <cell r="O31">
            <v>1724049.3800000001</v>
          </cell>
        </row>
        <row r="32">
          <cell r="O32">
            <v>839198.73</v>
          </cell>
        </row>
        <row r="34">
          <cell r="O34">
            <v>156733.66</v>
          </cell>
        </row>
        <row r="35">
          <cell r="O35">
            <v>765178.0700000001</v>
          </cell>
        </row>
        <row r="40">
          <cell r="O40">
            <v>143561.3</v>
          </cell>
        </row>
        <row r="51">
          <cell r="O51">
            <v>4284617.82</v>
          </cell>
        </row>
      </sheetData>
      <sheetData sheetId="26">
        <row r="8">
          <cell r="O8">
            <v>5916538.5</v>
          </cell>
        </row>
        <row r="9">
          <cell r="O9">
            <v>1694365.5</v>
          </cell>
        </row>
        <row r="45">
          <cell r="O45">
            <v>10250395.280000001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 нач. года"/>
      <sheetName val="Январь"/>
      <sheetName val="Февраль"/>
      <sheetName val="Март"/>
      <sheetName val="1 кв"/>
      <sheetName val="Апрель"/>
      <sheetName val="Май"/>
      <sheetName val="Июнь"/>
      <sheetName val="2 кв"/>
      <sheetName val="Июль"/>
      <sheetName val="Август"/>
      <sheetName val="Сентябрь"/>
      <sheetName val="3 кв "/>
      <sheetName val="Октябрь"/>
      <sheetName val="Ноябрь"/>
      <sheetName val="Декабрь"/>
      <sheetName val="4кв"/>
    </sheetNames>
    <sheetDataSet>
      <sheetData sheetId="12">
        <row r="23">
          <cell r="D23">
            <v>34.86666666666667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6 г."/>
    </sheetNames>
    <sheetDataSet>
      <sheetData sheetId="0">
        <row r="103">
          <cell r="AN103">
            <v>46488.96000000001</v>
          </cell>
          <cell r="AS103">
            <v>29547.84</v>
          </cell>
          <cell r="AX103">
            <v>24870.24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3.00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48.75" customHeight="1">
      <c r="A2" s="7" t="s">
        <v>23</v>
      </c>
      <c r="B2" s="8"/>
    </row>
    <row r="3" spans="1:2" ht="7.5" customHeight="1">
      <c r="A3" s="3"/>
      <c r="B3" s="3"/>
    </row>
    <row r="4" spans="1:2" ht="31.5">
      <c r="A4" s="4" t="s">
        <v>1</v>
      </c>
      <c r="B4" s="9">
        <f>'[1]Коллектор'!$O$51/1000</f>
        <v>4284.61782</v>
      </c>
    </row>
    <row r="5" spans="1:2" ht="47.25">
      <c r="A5" s="4" t="s">
        <v>19</v>
      </c>
      <c r="B5" s="5">
        <f>SUM(B6:B17)</f>
        <v>8472.73099</v>
      </c>
    </row>
    <row r="6" spans="1:2" ht="47.25">
      <c r="A6" s="4" t="s">
        <v>2</v>
      </c>
      <c r="B6" s="5">
        <v>0</v>
      </c>
    </row>
    <row r="7" spans="1:2" ht="78.75">
      <c r="A7" s="4" t="s">
        <v>3</v>
      </c>
      <c r="B7" s="10">
        <f>'[1]Коллектор'!$O$14/1000</f>
        <v>258.54298</v>
      </c>
    </row>
    <row r="8" spans="1:2" ht="31.5">
      <c r="A8" s="4" t="s">
        <v>4</v>
      </c>
      <c r="B8" s="11">
        <f>'[1]Коллектор'!$O$11/1000</f>
        <v>141.61822</v>
      </c>
    </row>
    <row r="9" spans="1:2" ht="47.25">
      <c r="A9" s="4" t="s">
        <v>5</v>
      </c>
      <c r="B9" s="5">
        <f>('[1]Коллектор'!$O$8+'[1]Коллектор'!$O$9)/1000</f>
        <v>3578.6800099999996</v>
      </c>
    </row>
    <row r="10" spans="1:2" ht="47.25">
      <c r="A10" s="4" t="s">
        <v>6</v>
      </c>
      <c r="B10" s="5">
        <f>('[1]Общехоз'!$O$8+'[1]Общехоз'!$O$9)/1000*('[1]Коллектор'!$O$31/1000)/('[1]Общехоз'!$O$45/1000)*100%</f>
        <v>1280.1042266186168</v>
      </c>
    </row>
    <row r="11" spans="1:2" ht="31.5">
      <c r="A11" s="4" t="s">
        <v>7</v>
      </c>
      <c r="B11" s="5">
        <f>'[1]Коллектор'!$O$10/1000</f>
        <v>269.91428</v>
      </c>
    </row>
    <row r="12" spans="1:2" ht="33.75" customHeight="1">
      <c r="A12" s="4" t="s">
        <v>8</v>
      </c>
      <c r="B12" s="5">
        <v>0</v>
      </c>
    </row>
    <row r="13" spans="1:2" ht="47.25">
      <c r="A13" s="4" t="s">
        <v>9</v>
      </c>
      <c r="B13" s="5">
        <f>'[1]Коллектор'!$O$32/1000</f>
        <v>839.19873</v>
      </c>
    </row>
    <row r="14" spans="1:2" ht="47.25">
      <c r="A14" s="4" t="s">
        <v>10</v>
      </c>
      <c r="B14" s="5">
        <f>'[1]Коллектор'!$O$31/1000-B10</f>
        <v>443.9451533813833</v>
      </c>
    </row>
    <row r="15" spans="1:2" ht="110.25">
      <c r="A15" s="4" t="s">
        <v>20</v>
      </c>
      <c r="B15" s="5">
        <f>'[1]Коллектор'!$O$18/1000</f>
        <v>143.5039</v>
      </c>
    </row>
    <row r="16" spans="1:2" ht="124.5" customHeight="1">
      <c r="A16" s="4" t="s">
        <v>11</v>
      </c>
      <c r="B16" s="5">
        <f>('[1]Коллектор'!$O$20-'[1]Коллектор'!$O$21)/1000</f>
        <v>226.93879000000004</v>
      </c>
    </row>
    <row r="17" spans="1:2" ht="126" customHeight="1">
      <c r="A17" s="4" t="s">
        <v>12</v>
      </c>
      <c r="B17" s="10">
        <f>('[1]Коллектор'!$O$40+'[1]Коллектор'!$O$34+'[1]Коллектор'!$O$35)/1000+('[1]Коллектор'!$O$13+'[1]Коллектор'!$O$21+'[1]Коллектор'!$O$17)/1000</f>
        <v>1290.2847000000002</v>
      </c>
    </row>
    <row r="18" spans="1:2" ht="79.5" customHeight="1">
      <c r="A18" s="4" t="s">
        <v>21</v>
      </c>
      <c r="B18" s="5"/>
    </row>
    <row r="19" spans="1:2" ht="62.25" customHeight="1">
      <c r="A19" s="4" t="s">
        <v>13</v>
      </c>
      <c r="B19" s="5">
        <v>0</v>
      </c>
    </row>
    <row r="20" spans="1:2" ht="47.25" customHeight="1">
      <c r="A20" s="4" t="s">
        <v>22</v>
      </c>
      <c r="B20" s="5">
        <f>('[3]Бюджет 2016 г.'!$AN$103+'[3]Бюджет 2016 г.'!$AS$103+'[3]Бюджет 2016 г.'!$AX$103)/1000</f>
        <v>100.90704000000001</v>
      </c>
    </row>
    <row r="21" spans="1:2" ht="79.5" customHeight="1">
      <c r="A21" s="4" t="s">
        <v>14</v>
      </c>
      <c r="B21" s="6" t="s">
        <v>0</v>
      </c>
    </row>
    <row r="22" spans="1:2" ht="31.5" customHeight="1">
      <c r="A22" s="4" t="s">
        <v>15</v>
      </c>
      <c r="B22" s="12">
        <f>(55363.99+55732.42+87466.56)/1000</f>
        <v>198.56297</v>
      </c>
    </row>
    <row r="23" spans="1:2" ht="48" customHeight="1">
      <c r="A23" s="4" t="s">
        <v>16</v>
      </c>
      <c r="B23" s="5">
        <v>0</v>
      </c>
    </row>
    <row r="24" spans="1:2" ht="31.5">
      <c r="A24" s="4" t="s">
        <v>17</v>
      </c>
      <c r="B24" s="12">
        <f>2100*92/1000</f>
        <v>193.2</v>
      </c>
    </row>
    <row r="25" spans="1:2" ht="31.5">
      <c r="A25" s="4" t="s">
        <v>18</v>
      </c>
      <c r="B25" s="13">
        <f>'[2]3 кв '!$D$23</f>
        <v>34.86666666666667</v>
      </c>
    </row>
  </sheetData>
  <sheetProtection/>
  <mergeCells count="1">
    <mergeCell ref="A2:B2"/>
  </mergeCells>
  <printOptions/>
  <pageMargins left="0.74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2015-05-14T04:47:36Z</cp:lastPrinted>
  <dcterms:created xsi:type="dcterms:W3CDTF">2012-05-12T07:32:36Z</dcterms:created>
  <dcterms:modified xsi:type="dcterms:W3CDTF">2016-11-07T07:38:27Z</dcterms:modified>
  <cp:category/>
  <cp:version/>
  <cp:contentType/>
  <cp:contentStatus/>
</cp:coreProperties>
</file>