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2" sheetId="1" r:id="rId1"/>
  </sheets>
  <externalReferences>
    <externalReference r:id="rId4"/>
    <externalReference r:id="rId5"/>
    <externalReference r:id="rId6"/>
    <externalReference r:id="rId7"/>
  </externalReferences>
  <definedNames>
    <definedName name="TABLE" localSheetId="0">'стр.1_2'!$A$4:$B$33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поверка оборудования, страхование ОПО, анализ воды</t>
        </r>
      </text>
    </comment>
  </commentList>
</comments>
</file>

<file path=xl/sharedStrings.xml><?xml version="1.0" encoding="utf-8"?>
<sst xmlns="http://schemas.openxmlformats.org/spreadsheetml/2006/main" count="35" uniqueCount="31">
  <si>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</si>
  <si>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</si>
  <si>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</si>
  <si>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</si>
  <si>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</si>
  <si>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</si>
  <si>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</si>
  <si>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</si>
  <si>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</si>
  <si>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</si>
  <si>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</si>
  <si>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</si>
  <si>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</si>
  <si>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</si>
  <si>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</si>
  <si>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</si>
  <si>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</si>
  <si>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</si>
  <si>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</si>
  <si>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</si>
  <si>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</si>
  <si>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</si>
  <si>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</si>
  <si>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</si>
  <si>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</si>
  <si>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</si>
  <si>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</si>
  <si>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средневзвешенная стоимость 1 кВт.ч.</t>
  </si>
  <si>
    <t>Форма 2.7. Информация об основных показателях
финансово-хозяйственной деятельности регулируемой организации за 2017 год</t>
  </si>
  <si>
    <t>-</t>
  </si>
  <si>
    <t xml:space="preserve">объем приобретения эл.энергии, тыс.кВт.ч.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</si>
</sst>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00_р_._-;\-* #,##0.0000_р_._-;_-* &quot;-&quot;??_р_._-;_-@_-"/>
    <numFmt numFmtId="168" formatCode="0.0%"/>
    <numFmt numFmtId="169" formatCode="_-* #,##0.000_р_._-;\-* #,##0.000_р_._-;_-* &quot;-&quot;???_р_._-;_-@_-"/>
    <numFmt numFmtId="170" formatCode="_-* #,##0_р_._-;\-* #,##0_р_._-;_-* &quot;-&quot;??_р_._-;_-@_-"/>
    <numFmt numFmtId="171" formatCode="#,##0.0"/>
    <numFmt numFmtId="172" formatCode="#,##0.000"/>
    <numFmt numFmtId="173" formatCode="000000"/>
    <numFmt numFmtId="174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8" fontId="1" fillId="0" borderId="10" xfId="58" applyNumberFormat="1" applyFont="1" applyFill="1" applyBorder="1" applyAlignment="1">
      <alignment horizontal="center" vertical="center"/>
    </xf>
    <xf numFmtId="171" fontId="1" fillId="0" borderId="10" xfId="58" applyNumberFormat="1" applyFont="1" applyFill="1" applyBorder="1" applyAlignment="1">
      <alignment horizontal="center" vertical="center"/>
    </xf>
    <xf numFmtId="171" fontId="1" fillId="0" borderId="11" xfId="58" applyNumberFormat="1" applyFont="1" applyFill="1" applyBorder="1" applyAlignment="1">
      <alignment horizontal="center" vertical="center"/>
    </xf>
    <xf numFmtId="172" fontId="1" fillId="0" borderId="10" xfId="58" applyNumberFormat="1" applyFont="1" applyFill="1" applyBorder="1" applyAlignment="1">
      <alignment horizontal="center" vertical="center"/>
    </xf>
    <xf numFmtId="171" fontId="1" fillId="0" borderId="12" xfId="58" applyNumberFormat="1" applyFont="1" applyFill="1" applyBorder="1" applyAlignment="1">
      <alignment horizontal="center" vertical="center"/>
    </xf>
    <xf numFmtId="3" fontId="1" fillId="0" borderId="10" xfId="58" applyNumberFormat="1" applyFont="1" applyFill="1" applyBorder="1" applyAlignment="1">
      <alignment horizontal="center" vertical="center"/>
    </xf>
    <xf numFmtId="171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74" fontId="1" fillId="0" borderId="10" xfId="58" applyNumberFormat="1" applyFont="1" applyFill="1" applyBorder="1" applyAlignment="1">
      <alignment horizontal="center" vertical="center"/>
    </xf>
    <xf numFmtId="174" fontId="1" fillId="0" borderId="11" xfId="58" applyNumberFormat="1" applyFont="1" applyFill="1" applyBorder="1" applyAlignment="1">
      <alignment horizontal="center" vertical="center"/>
    </xf>
    <xf numFmtId="174" fontId="1" fillId="0" borderId="10" xfId="58" applyNumberFormat="1" applyFont="1" applyFill="1" applyBorder="1" applyAlignment="1">
      <alignment horizontal="center" vertical="center"/>
    </xf>
    <xf numFmtId="4" fontId="1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7;&#1072;&#1090;&#1088;&#1072;&#1090;&#1099;%20(&#1074;&#1089;&#1077;)\TVK_N_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69;&#1083;&#1077;&#1082;&#1090;&#1088;&#1086;&#1101;&#1085;&#1077;&#1088;&#1075;&#1080;&#1103;%20(&#1074;&#1089;&#1103;)\&#1069;&#1083;.&#1101;&#1085;&#1077;&#1088;&#1075;&#1080;&#1103;%20&#1058;&#1042;&#1050;\&#1058;&#1042;&#1050;%20&#1101;&#1083;&#1077;&#1082;&#1090;&#1088;&#1086;&#1101;&#1085;&#1077;&#1088;&#1075;&#1080;&#1103;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4;&#1086;&#1093;&#1086;&#1076;&#1099;,%20&#1088;&#1072;&#1089;&#1093;&#1086;&#1076;&#1099;%202015-2017\&#1041;&#1102;&#1076;&#1078;&#1077;&#1090;%20&#1076;&#1086;&#1093;&#1086;&#1076;&#1086;&#1074;%20&#1080;%20&#1088;&#1072;&#1089;&#1093;&#1086;&#1076;&#1086;&#1074;%20&#1079;&#1072;%202017%20&#1075;&#1086;&#107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4;&#1090;&#1095;&#1077;&#1090;&#1099;%20&#1087;&#1086;%20&#1090;&#1088;&#1091;&#1076;&#1091;%20&#1058;&#1042;&#1050;\&#1058;&#1042;&#1050;%20&#1086;&#1090;&#1095;&#1077;&#1090;%20&#1087;&#1086;%20&#1090;&#1088;&#1091;&#1076;&#1091;%202017\&#1057;&#1090;&#1088;&#1091;&#1082;&#1090;&#1091;&#1088;&#1072;%20%20-%20&#1088;&#1072;&#1089;&#1087;&#1088;&#1077;&#1076;&#1077;&#1083;&#1077;&#1085;&#1080;&#107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видам"/>
      <sheetName val="Свод по видам 1 кв."/>
      <sheetName val="Свод по видам 6 мес."/>
      <sheetName val="Свод по видам 9 мес."/>
      <sheetName val="Свод общий по месяцам"/>
      <sheetName val="Анализ д-дов"/>
      <sheetName val="Цок-1"/>
      <sheetName val="Цок-2"/>
      <sheetName val="Кот.№3"/>
      <sheetName val="Кот №7"/>
      <sheetName val="Металл"/>
      <sheetName val="Кот.МО"/>
      <sheetName val="Кот.МК"/>
      <sheetName val="Кот.СМП"/>
      <sheetName val="БМК"/>
      <sheetName val="ЦТП №1,4,6 "/>
      <sheetName val="Теплосети"/>
      <sheetName val="Покупная теп. энергия "/>
      <sheetName val="Покупное"/>
      <sheetName val="Котельные"/>
      <sheetName val="Свод тепло"/>
      <sheetName val="Баня"/>
      <sheetName val="Помывки"/>
      <sheetName val="Вода"/>
      <sheetName val="подвозная вода"/>
      <sheetName val="Коллектор"/>
      <sheetName val="Общехоз"/>
      <sheetName val="Цеховые"/>
      <sheetName val="РСЦ"/>
      <sheetName val="Гараж"/>
      <sheetName val="Кап.ремонт"/>
      <sheetName val="Тек.ремонт"/>
      <sheetName val="ЛенРЭМ ремонт"/>
      <sheetName val="ЛенРЭМ итого"/>
      <sheetName val="Лист3"/>
      <sheetName val="Лист4"/>
    </sheetNames>
    <sheetDataSet>
      <sheetData sheetId="0">
        <row r="8">
          <cell r="AK8">
            <v>29312.03659</v>
          </cell>
        </row>
        <row r="9">
          <cell r="AK9">
            <v>8409.009750000001</v>
          </cell>
        </row>
        <row r="21">
          <cell r="AK21">
            <v>726.95131</v>
          </cell>
        </row>
        <row r="31">
          <cell r="B31">
            <v>49410.49111</v>
          </cell>
          <cell r="Q31">
            <v>8480.04253</v>
          </cell>
        </row>
      </sheetData>
      <sheetData sheetId="23">
        <row r="10">
          <cell r="B10">
            <v>15148654.530000003</v>
          </cell>
        </row>
        <row r="11">
          <cell r="B11">
            <v>4581151.88</v>
          </cell>
        </row>
        <row r="12">
          <cell r="B12">
            <v>4718583.710000001</v>
          </cell>
        </row>
        <row r="13">
          <cell r="B13">
            <v>4142984.8999999994</v>
          </cell>
        </row>
        <row r="16">
          <cell r="B16">
            <v>17797354.429999996</v>
          </cell>
        </row>
        <row r="20">
          <cell r="B20">
            <v>4346157.8100000005</v>
          </cell>
        </row>
        <row r="23">
          <cell r="B23">
            <v>424774.02</v>
          </cell>
        </row>
        <row r="33">
          <cell r="B33">
            <v>8480042.530000001</v>
          </cell>
        </row>
        <row r="34">
          <cell r="B34">
            <v>3931889.56</v>
          </cell>
        </row>
        <row r="53">
          <cell r="B53">
            <v>35293690.099999994</v>
          </cell>
        </row>
        <row r="70">
          <cell r="B70">
            <v>5138.37</v>
          </cell>
        </row>
        <row r="73">
          <cell r="B73">
            <v>73855.01000000001</v>
          </cell>
        </row>
        <row r="76">
          <cell r="B76">
            <v>189713.36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водоснабжение"/>
      <sheetName val="водоотведение"/>
      <sheetName val="прочие"/>
      <sheetName val="тепло Бодайбо"/>
      <sheetName val="сравнительная таблица"/>
      <sheetName val="Лист1"/>
    </sheetNames>
    <sheetDataSet>
      <sheetData sheetId="0">
        <row r="8">
          <cell r="BP8">
            <v>6661931.4395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7 г."/>
    </sheetNames>
    <sheetDataSet>
      <sheetData sheetId="0">
        <row r="107">
          <cell r="CJ107">
            <v>527286.1655064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кв "/>
      <sheetName val="Апрель"/>
      <sheetName val="Май"/>
      <sheetName val="Июнь"/>
      <sheetName val="2кв"/>
      <sheetName val="6 мес"/>
      <sheetName val="Июль"/>
      <sheetName val="Август"/>
      <sheetName val="Сентябрь"/>
      <sheetName val="3 кв "/>
      <sheetName val="9 мес "/>
      <sheetName val="Октябрь"/>
      <sheetName val="Ноябрь"/>
      <sheetName val="Декабрь"/>
      <sheetName val="4 кв  "/>
      <sheetName val="год"/>
      <sheetName val="Справка по ФОТ 2017"/>
      <sheetName val="справка по соц выплатам 2015"/>
    </sheetNames>
    <sheetDataSet>
      <sheetData sheetId="18">
        <row r="10">
          <cell r="N10">
            <v>41.84166666666666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33.75" customHeight="1">
      <c r="A2" s="18" t="s">
        <v>28</v>
      </c>
      <c r="B2" s="19"/>
    </row>
    <row r="3" spans="1:2" s="6" customFormat="1" ht="7.5" customHeight="1">
      <c r="A3" s="7"/>
      <c r="B3" s="8"/>
    </row>
    <row r="4" spans="1:2" ht="31.5" customHeight="1">
      <c r="A4" s="3" t="s">
        <v>2</v>
      </c>
      <c r="B4" s="10">
        <f>'[1]Вода'!$B$53/1000</f>
        <v>35293.69009999999</v>
      </c>
    </row>
    <row r="5" spans="1:2" ht="46.5" customHeight="1">
      <c r="A5" s="3" t="s">
        <v>1</v>
      </c>
      <c r="B5" s="10">
        <f>B6+B8+B11+B12+B13+B14+B15+B16+B17+B18+B19+7273.6</f>
        <v>71113.90011</v>
      </c>
    </row>
    <row r="6" spans="1:2" ht="46.5" customHeight="1">
      <c r="A6" s="16" t="s">
        <v>0</v>
      </c>
      <c r="B6" s="20">
        <v>0</v>
      </c>
    </row>
    <row r="7" spans="1:2" ht="15.75" customHeight="1" hidden="1">
      <c r="A7" s="17"/>
      <c r="B7" s="21"/>
    </row>
    <row r="8" spans="1:2" ht="78" customHeight="1">
      <c r="A8" s="3" t="s">
        <v>3</v>
      </c>
      <c r="B8" s="10">
        <f>'[1]Вода'!$B$16/1000</f>
        <v>17797.354429999996</v>
      </c>
    </row>
    <row r="9" spans="1:2" ht="15.75" customHeight="1">
      <c r="A9" s="3" t="s">
        <v>27</v>
      </c>
      <c r="B9" s="23">
        <f>B8/B10</f>
        <v>2.6715006888956734</v>
      </c>
    </row>
    <row r="10" spans="1:2" ht="15.75" customHeight="1">
      <c r="A10" s="3" t="s">
        <v>30</v>
      </c>
      <c r="B10" s="10">
        <f>'[2]Всего'!$BP$8/1000</f>
        <v>6661.9314395</v>
      </c>
    </row>
    <row r="11" spans="1:2" ht="31.5" customHeight="1">
      <c r="A11" s="3" t="s">
        <v>4</v>
      </c>
      <c r="B11" s="10">
        <f>'[1]Вода'!$B$13/1000</f>
        <v>4142.9848999999995</v>
      </c>
    </row>
    <row r="12" spans="1:2" ht="46.5" customHeight="1">
      <c r="A12" s="3" t="s">
        <v>5</v>
      </c>
      <c r="B12" s="10">
        <f>('[1]Вода'!$B$10+'[1]Вода'!$B$11+'[1]Вода'!$B$23)/1000</f>
        <v>20154.58043</v>
      </c>
    </row>
    <row r="13" spans="1:2" ht="46.5" customHeight="1">
      <c r="A13" s="3" t="s">
        <v>6</v>
      </c>
      <c r="B13" s="10">
        <f>'[1]Свод по видам'!$Q$31/'[1]Свод по видам'!$B$31*('[1]Свод по видам'!$AK$8+'[1]Свод по видам'!$AK$9+'[1]Свод по видам'!$AK$21)</f>
        <v>6598.611912994201</v>
      </c>
    </row>
    <row r="14" spans="1:2" ht="30.75" customHeight="1">
      <c r="A14" s="3" t="s">
        <v>7</v>
      </c>
      <c r="B14" s="10">
        <f>'[1]Вода'!$B$12/1000</f>
        <v>4718.583710000001</v>
      </c>
    </row>
    <row r="15" spans="1:2" ht="46.5" customHeight="1">
      <c r="A15" s="3" t="s">
        <v>8</v>
      </c>
      <c r="B15" s="22">
        <v>0</v>
      </c>
    </row>
    <row r="16" spans="1:2" ht="46.5" customHeight="1">
      <c r="A16" s="3" t="s">
        <v>23</v>
      </c>
      <c r="B16" s="10">
        <f>'[1]Вода'!$B$34/1000</f>
        <v>3931.88956</v>
      </c>
    </row>
    <row r="17" spans="1:2" ht="46.5" customHeight="1">
      <c r="A17" s="5" t="s">
        <v>9</v>
      </c>
      <c r="B17" s="13">
        <f>'[1]Вода'!$B$33/1000-B13</f>
        <v>1881.4306170057998</v>
      </c>
    </row>
    <row r="18" spans="1:2" ht="109.5" customHeight="1">
      <c r="A18" s="5" t="s">
        <v>24</v>
      </c>
      <c r="B18" s="13">
        <f>'[1]Вода'!$B$20/1000</f>
        <v>4346.157810000001</v>
      </c>
    </row>
    <row r="19" spans="1:2" ht="141" customHeight="1">
      <c r="A19" s="4" t="s">
        <v>22</v>
      </c>
      <c r="B19" s="11">
        <f>('[1]Вода'!$B$70+'[1]Вода'!$B$73+'[1]Вода'!$B$76)/1000</f>
        <v>268.70673999999997</v>
      </c>
    </row>
    <row r="20" spans="1:2" ht="126" customHeight="1">
      <c r="A20" s="5" t="s">
        <v>10</v>
      </c>
      <c r="B20" s="13">
        <f>71113.9-B8-B11-B12-B13-B14-B16-B17-B18-B19</f>
        <v>7273.599890000003</v>
      </c>
    </row>
    <row r="21" spans="1:2" ht="79.5" customHeight="1">
      <c r="A21" s="3" t="s">
        <v>25</v>
      </c>
      <c r="B21" s="15" t="s">
        <v>29</v>
      </c>
    </row>
    <row r="22" spans="1:2" ht="63" customHeight="1">
      <c r="A22" s="3" t="s">
        <v>11</v>
      </c>
      <c r="B22" s="15" t="s">
        <v>29</v>
      </c>
    </row>
    <row r="23" spans="1:2" ht="46.5" customHeight="1">
      <c r="A23" s="3" t="s">
        <v>12</v>
      </c>
      <c r="B23" s="10">
        <f>'[3]Бюджет 2017 г.'!$CJ$107/1000</f>
        <v>527.2861655064</v>
      </c>
    </row>
    <row r="24" spans="1:2" ht="93.75" customHeight="1">
      <c r="A24" s="3" t="s">
        <v>13</v>
      </c>
      <c r="B24" s="15" t="s">
        <v>29</v>
      </c>
    </row>
    <row r="25" spans="1:2" ht="16.5" customHeight="1">
      <c r="A25" s="2" t="s">
        <v>14</v>
      </c>
      <c r="B25" s="12">
        <f>(1042590.87+128297.5)/1000</f>
        <v>1170.8883700000001</v>
      </c>
    </row>
    <row r="26" spans="1:2" ht="16.5" customHeight="1">
      <c r="A26" s="2" t="s">
        <v>15</v>
      </c>
      <c r="B26" s="22">
        <v>0</v>
      </c>
    </row>
    <row r="27" spans="1:2" ht="30.75" customHeight="1">
      <c r="A27" s="3" t="s">
        <v>16</v>
      </c>
      <c r="B27" s="12">
        <f>B28</f>
        <v>1042.59087</v>
      </c>
    </row>
    <row r="28" spans="1:2" ht="63" customHeight="1">
      <c r="A28" s="3" t="s">
        <v>26</v>
      </c>
      <c r="B28" s="12">
        <f>1042590.87/1000</f>
        <v>1042.59087</v>
      </c>
    </row>
    <row r="29" spans="1:2" ht="16.5" customHeight="1">
      <c r="A29" s="2" t="s">
        <v>17</v>
      </c>
      <c r="B29" s="9">
        <f>128297.5/1170888.37</f>
        <v>0.10957278532026071</v>
      </c>
    </row>
    <row r="30" spans="1:2" ht="30.75" customHeight="1">
      <c r="A30" s="3" t="s">
        <v>18</v>
      </c>
      <c r="B30" s="14">
        <f>'[4]год'!$N$10</f>
        <v>41.84166666666666</v>
      </c>
    </row>
    <row r="31" spans="1:2" ht="30.75" customHeight="1">
      <c r="A31" s="3" t="s">
        <v>19</v>
      </c>
      <c r="B31" s="10">
        <f>('[2]Всего'!$BP$8/1000)/B25</f>
        <v>5.68963840634953</v>
      </c>
    </row>
    <row r="32" spans="1:2" ht="46.5" customHeight="1">
      <c r="A32" s="3" t="s">
        <v>20</v>
      </c>
      <c r="B32" s="15" t="s">
        <v>29</v>
      </c>
    </row>
    <row r="33" spans="1:2" ht="63" customHeight="1">
      <c r="A33" s="5" t="s">
        <v>21</v>
      </c>
      <c r="B33" s="15" t="s">
        <v>29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2017-08-28T03:37:47Z</cp:lastPrinted>
  <dcterms:created xsi:type="dcterms:W3CDTF">2013-04-08T06:55:43Z</dcterms:created>
  <dcterms:modified xsi:type="dcterms:W3CDTF">2018-04-20T05:32:09Z</dcterms:modified>
  <cp:category/>
  <cp:version/>
  <cp:contentType/>
  <cp:contentStatus/>
</cp:coreProperties>
</file>