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externalReferences>
    <externalReference r:id="rId4"/>
    <externalReference r:id="rId5"/>
    <externalReference r:id="rId6"/>
    <externalReference r:id="rId7"/>
  </externalReferences>
  <definedNames>
    <definedName name="TABLE" localSheetId="0">'стр.1_2'!$A$4:$B$27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поверка оборудования, анализ воды, аккредитация</t>
        </r>
      </text>
    </comment>
  </commentList>
</comments>
</file>

<file path=xl/sharedStrings.xml><?xml version="1.0" encoding="utf-8"?>
<sst xmlns="http://schemas.openxmlformats.org/spreadsheetml/2006/main" count="28" uniqueCount="26">
  <si>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</si>
  <si>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</si>
  <si>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</si>
  <si>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</si>
  <si>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</si>
  <si>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</si>
  <si>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</si>
  <si>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</si>
  <si>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</si>
  <si>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</si>
  <si>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</si>
  <si>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</si>
  <si>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</si>
  <si>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</si>
  <si>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</si>
  <si>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</si>
  <si>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</si>
  <si>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</si>
  <si>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</si>
  <si>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</si>
  <si>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</si>
  <si>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t>5) Валовая прибыль (убытки) от продажи товаров и услуг по регулируемому виду деятельности (тыс. рублей)</t>
  </si>
  <si>
    <t>-</t>
  </si>
  <si>
    <t>Форма 3.5. Информация об основных показателях
финансово-хозяйственной деятельности регулируемой организации                                                   за 2017 год</t>
  </si>
  <si>
    <t>средневзвешенная стоимость 1 кВт.ч.</t>
  </si>
  <si>
    <t xml:space="preserve">объем приобретения эл.энергии, тыс.кВт.ч.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</si>
</sst>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.000"/>
    <numFmt numFmtId="168" formatCode="_-* #,##0.0_р_._-;\-* #,##0.0_р_._-;_-* &quot;-&quot;??_р_._-;_-@_-"/>
    <numFmt numFmtId="169" formatCode="#,##0.0_ ;\-#,##0.0\ "/>
    <numFmt numFmtId="170" formatCode="_-* #,##0.0_р_._-;\-* #,##0.0_р_._-;_-* &quot;-&quot;?_р_._-;_-@_-"/>
    <numFmt numFmtId="171" formatCode="0.0;[Red]0.0"/>
    <numFmt numFmtId="172" formatCode="#,##0.00_ ;\-#,##0.00\ "/>
    <numFmt numFmtId="173" formatCode="#,##0.000_ ;\-#,##0.000\ "/>
    <numFmt numFmtId="174" formatCode="#,##0.0000_ ;\-#,##0.0000\ "/>
  </numFmts>
  <fonts count="41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166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9" fontId="2" fillId="0" borderId="10" xfId="58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64" fontId="2" fillId="0" borderId="11" xfId="58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172" fontId="2" fillId="0" borderId="10" xfId="58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47;&#1072;&#1090;&#1088;&#1072;&#1090;&#1099;%20(&#1074;&#1089;&#1077;)\TVK_N_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69;&#1083;&#1077;&#1082;&#1090;&#1088;&#1086;&#1101;&#1085;&#1077;&#1088;&#1075;&#1080;&#1103;%20(&#1074;&#1089;&#1103;)\&#1069;&#1083;.&#1101;&#1085;&#1077;&#1088;&#1075;&#1080;&#1103;%20&#1058;&#1042;&#1050;\&#1058;&#1042;&#1050;%20&#1101;&#1083;&#1077;&#1082;&#1090;&#1088;&#1086;&#1101;&#1085;&#1077;&#1088;&#1075;&#1080;&#1103;%20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44;&#1086;&#1093;&#1086;&#1076;&#1099;,%20&#1088;&#1072;&#1089;&#1093;&#1086;&#1076;&#1099;%202015-2017\&#1041;&#1102;&#1076;&#1078;&#1077;&#1090;%20&#1076;&#1086;&#1093;&#1086;&#1076;&#1086;&#1074;%20&#1080;%20&#1088;&#1072;&#1089;&#1093;&#1086;&#1076;&#1086;&#1074;%20&#1079;&#1072;%202017%20&#1075;&#1086;&#107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54;&#1090;&#1095;&#1077;&#1090;&#1099;%20&#1087;&#1086;%20&#1090;&#1088;&#1091;&#1076;&#1091;%20&#1058;&#1042;&#1050;\&#1058;&#1042;&#1050;%20&#1086;&#1090;&#1095;&#1077;&#1090;%20&#1087;&#1086;%20&#1090;&#1088;&#1091;&#1076;&#1091;%202017\&#1057;&#1090;&#1088;&#1091;&#1082;&#1090;&#1091;&#1088;&#1072;%20%20-%20&#1088;&#1072;&#1089;&#1087;&#1088;&#1077;&#1076;&#1077;&#1083;&#1077;&#1085;&#1080;&#107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 видам"/>
      <sheetName val="Свод по видам 1 кв."/>
      <sheetName val="Свод по видам 6 мес."/>
      <sheetName val="Свод по видам 9 мес."/>
      <sheetName val="Свод общий по месяцам"/>
      <sheetName val="Анализ д-дов"/>
      <sheetName val="Цок-1"/>
      <sheetName val="Цок-2"/>
      <sheetName val="Кот.№3"/>
      <sheetName val="Кот №7"/>
      <sheetName val="Металл"/>
      <sheetName val="Кот.МО"/>
      <sheetName val="Кот.МК"/>
      <sheetName val="Кот.СМП"/>
      <sheetName val="БМК"/>
      <sheetName val="ЦТП №1,4,6 "/>
      <sheetName val="Теплосети"/>
      <sheetName val="Покупная теп. энергия "/>
      <sheetName val="Покупное"/>
      <sheetName val="Котельные"/>
      <sheetName val="Свод тепло"/>
      <sheetName val="Баня"/>
      <sheetName val="Помывки"/>
      <sheetName val="Вода"/>
      <sheetName val="подвозная вода"/>
      <sheetName val="Коллектор"/>
      <sheetName val="Общехоз"/>
      <sheetName val="Цеховые"/>
      <sheetName val="РСЦ"/>
      <sheetName val="Гараж"/>
      <sheetName val="Кап.ремонт"/>
      <sheetName val="Тек.ремонт"/>
      <sheetName val="ЛенРЭМ ремонт"/>
      <sheetName val="ЛенРЭМ итого"/>
      <sheetName val="Лист3"/>
      <sheetName val="Лист4"/>
    </sheetNames>
    <sheetDataSet>
      <sheetData sheetId="0">
        <row r="8">
          <cell r="AK8">
            <v>29312.03659</v>
          </cell>
        </row>
        <row r="9">
          <cell r="AK9">
            <v>8409.009750000001</v>
          </cell>
        </row>
        <row r="21">
          <cell r="AK21">
            <v>726.95131</v>
          </cell>
        </row>
        <row r="31">
          <cell r="B31">
            <v>49410.49111</v>
          </cell>
          <cell r="AA31">
            <v>6419.29608</v>
          </cell>
        </row>
      </sheetData>
      <sheetData sheetId="25">
        <row r="10">
          <cell r="B10">
            <v>11636338.629999999</v>
          </cell>
        </row>
        <row r="11">
          <cell r="B11">
            <v>3510852.45</v>
          </cell>
        </row>
        <row r="12">
          <cell r="B12">
            <v>1084274.2300000002</v>
          </cell>
        </row>
        <row r="13">
          <cell r="B13">
            <v>176910.13999999998</v>
          </cell>
        </row>
        <row r="16">
          <cell r="B16">
            <v>1185591.5499999998</v>
          </cell>
        </row>
        <row r="20">
          <cell r="B20">
            <v>2134050.66</v>
          </cell>
        </row>
        <row r="23">
          <cell r="B23">
            <v>182813.85</v>
          </cell>
        </row>
        <row r="33">
          <cell r="B33">
            <v>6419296.08</v>
          </cell>
        </row>
        <row r="34">
          <cell r="B34">
            <v>2963844.1</v>
          </cell>
        </row>
        <row r="53">
          <cell r="B53">
            <v>19082170.76</v>
          </cell>
        </row>
        <row r="70">
          <cell r="B70">
            <v>46084.939999999995</v>
          </cell>
        </row>
        <row r="76">
          <cell r="B76">
            <v>92405</v>
          </cell>
        </row>
        <row r="79">
          <cell r="B79">
            <v>279116.94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"/>
      <sheetName val="водоснабжение"/>
      <sheetName val="водоотведение"/>
      <sheetName val="прочие"/>
      <sheetName val="тепло Бодайбо"/>
      <sheetName val="сравнительная таблица"/>
      <sheetName val="Лист1"/>
    </sheetNames>
    <sheetDataSet>
      <sheetData sheetId="0">
        <row r="15">
          <cell r="BP15">
            <v>421850.65749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7 г."/>
    </sheetNames>
    <sheetDataSet>
      <sheetData sheetId="0">
        <row r="107">
          <cell r="CK107">
            <v>363080.63503919996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кв "/>
      <sheetName val="Апрель"/>
      <sheetName val="Май"/>
      <sheetName val="Июнь"/>
      <sheetName val="2кв"/>
      <sheetName val="6 мес"/>
      <sheetName val="Июль"/>
      <sheetName val="Август"/>
      <sheetName val="Сентябрь"/>
      <sheetName val="3 кв "/>
      <sheetName val="9 мес "/>
      <sheetName val="Октябрь"/>
      <sheetName val="Ноябрь"/>
      <sheetName val="Декабрь"/>
      <sheetName val="4 кв  "/>
      <sheetName val="год"/>
      <sheetName val="Справка по ФОТ 2017"/>
      <sheetName val="справка по соц выплатам 2015"/>
    </sheetNames>
    <sheetDataSet>
      <sheetData sheetId="18">
        <row r="11">
          <cell r="N11">
            <v>33.375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7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53.00390625" style="2" customWidth="1"/>
    <col min="2" max="2" width="35.75390625" style="2" customWidth="1"/>
    <col min="3" max="16384" width="9.125" style="2" customWidth="1"/>
  </cols>
  <sheetData>
    <row r="1" ht="3" customHeight="1"/>
    <row r="2" spans="1:2" s="1" customFormat="1" ht="48.75" customHeight="1">
      <c r="A2" s="11" t="s">
        <v>23</v>
      </c>
      <c r="B2" s="12"/>
    </row>
    <row r="3" spans="1:2" ht="7.5" customHeight="1">
      <c r="A3" s="3"/>
      <c r="B3" s="3"/>
    </row>
    <row r="4" spans="1:2" ht="31.5">
      <c r="A4" s="4" t="s">
        <v>0</v>
      </c>
      <c r="B4" s="10">
        <f>'[1]Коллектор'!$B$53/1000</f>
        <v>19082.17076</v>
      </c>
    </row>
    <row r="5" spans="1:2" ht="47.25">
      <c r="A5" s="4" t="s">
        <v>18</v>
      </c>
      <c r="B5" s="7">
        <f>B6+B7+B10+B11+B12+B13+B14+B15+B16+B17+B18+7527.7</f>
        <v>37239.278569999995</v>
      </c>
    </row>
    <row r="6" spans="1:2" ht="47.25">
      <c r="A6" s="4" t="s">
        <v>1</v>
      </c>
      <c r="B6" s="13">
        <v>0</v>
      </c>
    </row>
    <row r="7" spans="1:2" ht="78.75">
      <c r="A7" s="4" t="s">
        <v>2</v>
      </c>
      <c r="B7" s="8">
        <f>'[1]Коллектор'!$B$16/1000</f>
        <v>1185.5915499999999</v>
      </c>
    </row>
    <row r="8" spans="1:2" ht="15.75">
      <c r="A8" s="14" t="s">
        <v>24</v>
      </c>
      <c r="B8" s="15">
        <f>B7/B9</f>
        <v>2.810453246782256</v>
      </c>
    </row>
    <row r="9" spans="1:2" ht="15.75">
      <c r="A9" s="14" t="s">
        <v>25</v>
      </c>
      <c r="B9" s="8">
        <f>'[2]Всего'!$BP$15/1000</f>
        <v>421.85065749</v>
      </c>
    </row>
    <row r="10" spans="1:2" ht="31.5">
      <c r="A10" s="4" t="s">
        <v>3</v>
      </c>
      <c r="B10" s="9">
        <f>'[1]Коллектор'!$B$13/1000</f>
        <v>176.91013999999998</v>
      </c>
    </row>
    <row r="11" spans="1:2" ht="47.25">
      <c r="A11" s="4" t="s">
        <v>4</v>
      </c>
      <c r="B11" s="7">
        <f>('[1]Коллектор'!$B$10+'[1]Коллектор'!$B$11+'[1]Коллектор'!$B$23)/1000</f>
        <v>15330.004929999997</v>
      </c>
    </row>
    <row r="12" spans="1:2" ht="47.25">
      <c r="A12" s="4" t="s">
        <v>5</v>
      </c>
      <c r="B12" s="7">
        <f>'[1]Свод по видам'!$AA$31/'[1]Свод по видам'!$B$31*('[1]Свод по видам'!$AK$8+'[1]Свод по видам'!$AK$9+'[1]Свод по видам'!$AK$21)</f>
        <v>4995.074427595468</v>
      </c>
    </row>
    <row r="13" spans="1:2" ht="31.5">
      <c r="A13" s="4" t="s">
        <v>6</v>
      </c>
      <c r="B13" s="7">
        <f>'[1]Коллектор'!$B$12/1000</f>
        <v>1084.2742300000002</v>
      </c>
    </row>
    <row r="14" spans="1:2" ht="33.75" customHeight="1">
      <c r="A14" s="4" t="s">
        <v>7</v>
      </c>
      <c r="B14" s="13">
        <v>0</v>
      </c>
    </row>
    <row r="15" spans="1:2" ht="47.25">
      <c r="A15" s="4" t="s">
        <v>8</v>
      </c>
      <c r="B15" s="7">
        <f>'[1]Коллектор'!$B$34/1000</f>
        <v>2963.8441000000003</v>
      </c>
    </row>
    <row r="16" spans="1:2" ht="47.25">
      <c r="A16" s="4" t="s">
        <v>9</v>
      </c>
      <c r="B16" s="7">
        <f>'[1]Коллектор'!$B$33/1000-B12</f>
        <v>1424.2216524045325</v>
      </c>
    </row>
    <row r="17" spans="1:2" ht="110.25">
      <c r="A17" s="4" t="s">
        <v>19</v>
      </c>
      <c r="B17" s="7">
        <f>'[1]Коллектор'!$B$20/1000</f>
        <v>2134.0506600000003</v>
      </c>
    </row>
    <row r="18" spans="1:2" ht="124.5" customHeight="1">
      <c r="A18" s="4" t="s">
        <v>10</v>
      </c>
      <c r="B18" s="7">
        <f>('[1]Коллектор'!$B$70+'[1]Коллектор'!$B$76+'[1]Коллектор'!$B$79)/1000</f>
        <v>417.60688</v>
      </c>
    </row>
    <row r="19" spans="1:2" ht="126" customHeight="1">
      <c r="A19" s="4" t="s">
        <v>11</v>
      </c>
      <c r="B19" s="8">
        <f>37239.3-B7-B10-B11-B12-B13-B15-B16-B17-B18</f>
        <v>7527.721430000008</v>
      </c>
    </row>
    <row r="20" spans="1:2" ht="79.5" customHeight="1">
      <c r="A20" s="4" t="s">
        <v>20</v>
      </c>
      <c r="B20" s="7" t="s">
        <v>22</v>
      </c>
    </row>
    <row r="21" spans="1:2" ht="62.25" customHeight="1">
      <c r="A21" s="4" t="s">
        <v>12</v>
      </c>
      <c r="B21" s="7" t="s">
        <v>22</v>
      </c>
    </row>
    <row r="22" spans="1:2" ht="47.25" customHeight="1">
      <c r="A22" s="4" t="s">
        <v>21</v>
      </c>
      <c r="B22" s="7">
        <f>'[3]Бюджет 2017 г.'!$CK$107/1000</f>
        <v>363.08063503919993</v>
      </c>
    </row>
    <row r="23" spans="1:2" ht="79.5" customHeight="1">
      <c r="A23" s="4" t="s">
        <v>13</v>
      </c>
      <c r="B23" s="7" t="s">
        <v>22</v>
      </c>
    </row>
    <row r="24" spans="1:2" ht="31.5" customHeight="1">
      <c r="A24" s="4" t="s">
        <v>14</v>
      </c>
      <c r="B24" s="5">
        <f>847340.31/1000</f>
        <v>847.34031</v>
      </c>
    </row>
    <row r="25" spans="1:2" ht="48" customHeight="1">
      <c r="A25" s="4" t="s">
        <v>15</v>
      </c>
      <c r="B25" s="13">
        <v>0</v>
      </c>
    </row>
    <row r="26" spans="1:2" ht="31.5">
      <c r="A26" s="4" t="s">
        <v>16</v>
      </c>
      <c r="B26" s="5">
        <f>(700*3*365)/1000</f>
        <v>766.5</v>
      </c>
    </row>
    <row r="27" spans="1:2" ht="31.5">
      <c r="A27" s="4" t="s">
        <v>17</v>
      </c>
      <c r="B27" s="6">
        <f>'[4]год'!$N$11</f>
        <v>33.375</v>
      </c>
    </row>
  </sheetData>
  <sheetProtection/>
  <mergeCells count="1">
    <mergeCell ref="A2:B2"/>
  </mergeCells>
  <printOptions/>
  <pageMargins left="0.74" right="0.5905511811023623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2015-05-14T04:47:36Z</cp:lastPrinted>
  <dcterms:created xsi:type="dcterms:W3CDTF">2012-05-12T07:32:36Z</dcterms:created>
  <dcterms:modified xsi:type="dcterms:W3CDTF">2018-04-20T05:33:33Z</dcterms:modified>
  <cp:category/>
  <cp:version/>
  <cp:contentType/>
  <cp:contentStatus/>
</cp:coreProperties>
</file>